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lpower.sharepoint.com/sites/Capital-Planning/RFI Support/CA-NP-002/"/>
    </mc:Choice>
  </mc:AlternateContent>
  <xr:revisionPtr revIDLastSave="105" documentId="13_ncr:1_{67C51415-EF6D-41C0-ADF2-6A12F01C7D92}" xr6:coauthVersionLast="47" xr6:coauthVersionMax="47" xr10:uidLastSave="{E4585D9A-F8DA-4DD6-BAA3-24FFBEB7A25C}"/>
  <bookViews>
    <workbookView xWindow="-120" yWindow="-120" windowWidth="29040" windowHeight="15720" xr2:uid="{FBFC761E-3B14-4BDE-BA8A-ECFB5A73F71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 l="1"/>
  <c r="M10" i="1" s="1"/>
  <c r="K10" i="1"/>
  <c r="N10" i="1" s="1"/>
  <c r="J11" i="1"/>
  <c r="M11" i="1" s="1"/>
  <c r="K11" i="1"/>
  <c r="N11" i="1" s="1"/>
  <c r="J12" i="1"/>
  <c r="M12" i="1" s="1"/>
  <c r="K12" i="1"/>
  <c r="N12" i="1" s="1"/>
  <c r="J13" i="1"/>
  <c r="M13" i="1" s="1"/>
  <c r="K13" i="1"/>
  <c r="N13" i="1" s="1"/>
  <c r="J14" i="1"/>
  <c r="M14" i="1" s="1"/>
  <c r="K14" i="1"/>
  <c r="N14" i="1" s="1"/>
  <c r="J15" i="1"/>
  <c r="M15" i="1" s="1"/>
  <c r="K15" i="1"/>
  <c r="N15" i="1" s="1"/>
  <c r="J16" i="1"/>
  <c r="M16" i="1" s="1"/>
  <c r="K16" i="1"/>
  <c r="N16" i="1" s="1"/>
  <c r="J17" i="1"/>
  <c r="M17" i="1" s="1"/>
  <c r="K17" i="1"/>
  <c r="N17" i="1" s="1"/>
  <c r="J18" i="1"/>
  <c r="M18" i="1" s="1"/>
  <c r="K18" i="1"/>
  <c r="N18" i="1" s="1"/>
  <c r="J19" i="1"/>
  <c r="M19" i="1" s="1"/>
  <c r="K19" i="1"/>
  <c r="N19" i="1" s="1"/>
  <c r="J20" i="1"/>
  <c r="M20" i="1" s="1"/>
  <c r="K20" i="1"/>
  <c r="N20" i="1" s="1"/>
  <c r="J21" i="1"/>
  <c r="M21" i="1" s="1"/>
  <c r="K21" i="1"/>
  <c r="N21" i="1" s="1"/>
  <c r="J22" i="1"/>
  <c r="M22" i="1" s="1"/>
  <c r="K22" i="1"/>
  <c r="N22" i="1" s="1"/>
  <c r="J23" i="1"/>
  <c r="M23" i="1" s="1"/>
  <c r="K23" i="1"/>
  <c r="N23" i="1" s="1"/>
  <c r="J24" i="1"/>
  <c r="M24" i="1" s="1"/>
  <c r="K24" i="1"/>
  <c r="N24" i="1" s="1"/>
  <c r="J25" i="1"/>
  <c r="M25" i="1" s="1"/>
  <c r="K25" i="1"/>
  <c r="N25" i="1" s="1"/>
  <c r="J26" i="1"/>
  <c r="M26" i="1" s="1"/>
  <c r="K26" i="1"/>
  <c r="N26" i="1" s="1"/>
  <c r="J27" i="1"/>
  <c r="M27" i="1" s="1"/>
  <c r="K27" i="1"/>
  <c r="N27" i="1" s="1"/>
  <c r="J28" i="1"/>
  <c r="M28" i="1" s="1"/>
  <c r="K28" i="1"/>
  <c r="N28" i="1" s="1"/>
  <c r="J29" i="1"/>
  <c r="M29" i="1" s="1"/>
  <c r="K29" i="1"/>
  <c r="N29" i="1" s="1"/>
  <c r="J30" i="1"/>
  <c r="M30" i="1" s="1"/>
  <c r="K30" i="1"/>
  <c r="N30" i="1" s="1"/>
  <c r="J31" i="1"/>
  <c r="M31" i="1" s="1"/>
  <c r="K31" i="1"/>
  <c r="N31" i="1" s="1"/>
  <c r="J32" i="1"/>
  <c r="M32" i="1" s="1"/>
  <c r="K32" i="1"/>
  <c r="N32" i="1" s="1"/>
  <c r="J33" i="1"/>
  <c r="M33" i="1" s="1"/>
  <c r="K33" i="1"/>
  <c r="N33" i="1" s="1"/>
  <c r="J34" i="1"/>
  <c r="M34" i="1" s="1"/>
  <c r="K34" i="1"/>
  <c r="N34" i="1" s="1"/>
  <c r="J35" i="1"/>
  <c r="M35" i="1" s="1"/>
  <c r="K35" i="1"/>
  <c r="N35" i="1" s="1"/>
  <c r="J36" i="1"/>
  <c r="M36" i="1" s="1"/>
  <c r="K36" i="1"/>
  <c r="N36" i="1" s="1"/>
  <c r="C15" i="1" l="1"/>
  <c r="D14" i="1"/>
  <c r="C14" i="1"/>
  <c r="C13" i="1"/>
  <c r="C12" i="1"/>
  <c r="C11" i="1"/>
  <c r="D10" i="1"/>
  <c r="C10" i="1"/>
  <c r="K9" i="1"/>
  <c r="N9" i="1" s="1"/>
  <c r="C9" i="1"/>
  <c r="J9" i="1" s="1"/>
  <c r="M9" i="1" s="1"/>
  <c r="B10" i="1"/>
  <c r="B11" i="1" s="1"/>
  <c r="B14" i="1" l="1"/>
  <c r="B15" i="1" s="1"/>
  <c r="B16" i="1" s="1"/>
  <c r="B17" i="1" s="1"/>
  <c r="B18" i="1" s="1"/>
  <c r="B19" i="1" s="1"/>
  <c r="B20" i="1" s="1"/>
  <c r="B21" i="1" s="1"/>
  <c r="B22" i="1" s="1"/>
  <c r="B23" i="1" s="1"/>
  <c r="B24" i="1" s="1"/>
  <c r="B25" i="1" s="1"/>
  <c r="B26" i="1" s="1"/>
  <c r="B27" i="1" s="1"/>
  <c r="B28" i="1" s="1"/>
  <c r="B29" i="1" s="1"/>
  <c r="B30" i="1" s="1"/>
</calcChain>
</file>

<file path=xl/sharedStrings.xml><?xml version="1.0" encoding="utf-8"?>
<sst xmlns="http://schemas.openxmlformats.org/spreadsheetml/2006/main" count="20" uniqueCount="20">
  <si>
    <t>Newfoundland Power Inc.</t>
  </si>
  <si>
    <t>Net Plant Investment and Rate Base in Real Terms per Customer</t>
  </si>
  <si>
    <t>For the Years 2000 to 2027 Forecast</t>
  </si>
  <si>
    <t>Nominal Amounts
($000s)</t>
  </si>
  <si>
    <t>(000s)</t>
  </si>
  <si>
    <t>Deflator</t>
  </si>
  <si>
    <t>Inflation Adjusted
($000s)</t>
  </si>
  <si>
    <t>Amount per Customer
($)</t>
  </si>
  <si>
    <t>Net Plant Investment</t>
  </si>
  <si>
    <t>Rate Base</t>
  </si>
  <si>
    <t>Number of Customers</t>
  </si>
  <si>
    <t>GDP Deflator</t>
  </si>
  <si>
    <t>Net Plant Investment (Real)</t>
  </si>
  <si>
    <t>Rate Base (Real)</t>
  </si>
  <si>
    <t>Net Plant Investment (Real)/Customer</t>
  </si>
  <si>
    <t>Rate Base (Real)/Customer</t>
  </si>
  <si>
    <t>2026F</t>
  </si>
  <si>
    <t>2027F</t>
  </si>
  <si>
    <t>In Order No. P.U. 19 (2003), the Board approved a change in Average Rate Base to include Average Deferred Charges beginning in 2003. In 2011, Net Plant Investment and Rate Base reflects the sale of poles to Bell Aliant Regional Communications Inc. The pole sale was approved by the Board in Order No. P.U. 21 (2011).</t>
  </si>
  <si>
    <r>
      <t>Year</t>
    </r>
    <r>
      <rPr>
        <vertAlign val="superscript"/>
        <sz val="9.35"/>
        <rFont val="Tahoma"/>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</si>
</sst>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164" formatCode="0.0000"/>
    <numFmt numFmtId="165" formatCode="0.0%"/>
    <numFmt numFmtId="166" formatCode="_(* #,##0_);_(* \(#,##0\);_(* &quot;-&quot;??_);_(@_)"/>
  </numFmts>
  <fonts count="9" x14ac:knownFonts="1">
    <font>
      <sz val="11"/>
      <color theme="1"/>
      <name val="Calibri"/>
      <family val="2"/>
      <scheme val="minor"/>
    </font>
    <font>
      <sz val="11"/>
      <color theme="1"/>
      <name val="Calibri"/>
      <family val="2"/>
      <scheme val="minor"/>
    </font>
    <font>
      <sz val="11"/>
      <name val="Tahoma"/>
      <family val="2"/>
    </font>
    <font>
      <sz val="11"/>
      <name val="Calibri"/>
      <family val="2"/>
      <scheme val="minor"/>
    </font>
    <font>
      <b/>
      <sz val="11"/>
      <name val="Tahoma"/>
      <family val="2"/>
    </font>
    <font>
      <b/>
      <sz val="11"/>
      <name val="Tahoma"/>
    </font>
    <font>
      <vertAlign val="superscript"/>
      <sz val="9.35"/>
      <name val="Tahoma"/>
    </font>
    <font>
      <vertAlign val="superscript"/>
      <sz val="11"/>
      <name val="Tahoma"/>
      <family val="2"/>
    </font>
    <font>
      <b/>
      <sz val="1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3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right"/>
    </xf>
    <xf numFmtId="0" fontId="3" fillId="0" borderId="0" xfId="0" applyFont="1"/>
    <xf numFmtId="0" fontId="4" fillId="0" borderId="0" xfId="0" applyFont="1" applyAlignment="1">
      <alignment horizontal="center"/>
    </xf>
    <xf numFmtId="0" fontId="4" fillId="0" borderId="0" xfId="0" applyFont="1" applyAlignment="1">
      <alignment horizontal="center" wrapText="1"/>
    </xf>
    <xf numFmtId="0" fontId="4" fillId="0" borderId="1" xfId="0" applyFont="1" applyBorder="1" applyAlignment="1">
      <alignment horizontal="center" vertical="center" wrapText="1"/>
    </xf>
    <xf numFmtId="0" fontId="4" fillId="0" borderId="0" xfId="0" applyFont="1" applyAlignment="1">
      <alignment vertical="center"/>
    </xf>
    <xf numFmtId="6" fontId="4" fillId="0" borderId="1" xfId="0" applyNumberFormat="1"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vertical="center"/>
    </xf>
    <xf numFmtId="0" fontId="5" fillId="0" borderId="0" xfId="0" applyFont="1" applyAlignment="1">
      <alignment horizontal="center" wrapText="1"/>
    </xf>
    <xf numFmtId="0" fontId="4" fillId="0" borderId="0" xfId="0" applyFont="1" applyAlignment="1">
      <alignment horizontal="center" wrapText="1"/>
    </xf>
    <xf numFmtId="3" fontId="2" fillId="0" borderId="0" xfId="0" applyNumberFormat="1" applyFont="1" applyAlignment="1">
      <alignment horizontal="center"/>
    </xf>
    <xf numFmtId="2" fontId="2" fillId="0" borderId="0" xfId="0" applyNumberFormat="1" applyFont="1" applyAlignment="1">
      <alignment horizontal="center"/>
    </xf>
    <xf numFmtId="0" fontId="3" fillId="0" borderId="0" xfId="0" applyFont="1" applyAlignment="1">
      <alignment horizontal="center"/>
    </xf>
    <xf numFmtId="164" fontId="3" fillId="0" borderId="0" xfId="0" applyNumberFormat="1" applyFont="1" applyAlignment="1">
      <alignment horizontal="center"/>
    </xf>
    <xf numFmtId="164" fontId="3" fillId="0" borderId="0" xfId="0" applyNumberFormat="1" applyFont="1"/>
    <xf numFmtId="5" fontId="3" fillId="0" borderId="0" xfId="0" applyNumberFormat="1" applyFont="1"/>
    <xf numFmtId="165" fontId="3" fillId="0" borderId="0" xfId="1" applyNumberFormat="1" applyFont="1"/>
    <xf numFmtId="0" fontId="2" fillId="0" borderId="0" xfId="0" quotePrefix="1" applyFont="1" applyAlignment="1">
      <alignment horizontal="center"/>
    </xf>
    <xf numFmtId="3" fontId="2" fillId="0" borderId="0" xfId="0" quotePrefix="1" applyNumberFormat="1" applyFont="1" applyAlignment="1">
      <alignment horizontal="center"/>
    </xf>
    <xf numFmtId="2" fontId="2" fillId="0" borderId="0" xfId="0" quotePrefix="1" applyNumberFormat="1" applyFont="1" applyAlignment="1">
      <alignment horizontal="center"/>
    </xf>
    <xf numFmtId="3" fontId="2" fillId="0" borderId="0" xfId="0" quotePrefix="1" applyNumberFormat="1" applyFont="1" applyAlignment="1">
      <alignment horizontal="right"/>
    </xf>
    <xf numFmtId="0" fontId="2" fillId="0" borderId="0" xfId="0" quotePrefix="1" applyFont="1" applyAlignment="1">
      <alignment horizontal="right"/>
    </xf>
    <xf numFmtId="2" fontId="2" fillId="0" borderId="0" xfId="0" quotePrefix="1" applyNumberFormat="1" applyFont="1" applyAlignment="1">
      <alignment horizontal="right"/>
    </xf>
    <xf numFmtId="3" fontId="2" fillId="0" borderId="0" xfId="0" applyNumberFormat="1" applyFont="1"/>
    <xf numFmtId="165" fontId="2" fillId="0" borderId="0" xfId="1" applyNumberFormat="1" applyFont="1"/>
    <xf numFmtId="165" fontId="2" fillId="0" borderId="0" xfId="1" applyNumberFormat="1" applyFont="1" applyBorder="1"/>
    <xf numFmtId="0" fontId="7" fillId="0" borderId="0" xfId="0" applyFont="1" applyAlignment="1">
      <alignment horizontal="center" vertical="top"/>
    </xf>
    <xf numFmtId="0" fontId="2" fillId="0" borderId="0" xfId="0" applyFont="1" applyAlignment="1">
      <alignment horizontal="left" vertical="top" wrapText="1"/>
    </xf>
    <xf numFmtId="0" fontId="8" fillId="0" borderId="0" xfId="0" applyFont="1"/>
    <xf numFmtId="166" fontId="3" fillId="0" borderId="0" xfId="0" applyNumberFormat="1" applyFont="1"/>
  </cellXfs>
  <cellStyles count="2">
    <cellStyle name="Normal" xfId="0" builtinId="0"/>
    <cellStyle name="Percent" xfId="1" builtinId="5"/>
  </cellStyles>
  <dxfs count="0"/>
  <tableStyles count="0" defaultTableStyle="TableStyleMedium2" defaultPivotStyle="PivotStyleLight16"/>
  <colors>
    <mruColors>
      <color rgb="FF4D4F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28FF0-E969-403C-BE62-A2A07D907B58}">
  <sheetPr>
    <pageSetUpPr fitToPage="1"/>
  </sheetPr>
  <dimension ref="A1:W43"/>
  <sheetViews>
    <sheetView tabSelected="1" topLeftCell="A25" zoomScale="85" zoomScaleNormal="85" workbookViewId="0">
      <selection activeCell="D44" sqref="D44"/>
    </sheetView>
  </sheetViews>
  <sheetFormatPr defaultRowHeight="15" x14ac:dyDescent="0.25"/>
  <cols>
    <col min="1" max="1" width="4.28515625" style="4" customWidth="1"/>
    <col min="2" max="2" width="10.28515625" style="16" customWidth="1"/>
    <col min="3" max="3" width="15.85546875" style="4" customWidth="1"/>
    <col min="4" max="4" width="15.42578125" style="4" customWidth="1"/>
    <col min="5" max="5" width="4.28515625" style="4" customWidth="1"/>
    <col min="6" max="6" width="12.85546875" style="4" customWidth="1"/>
    <col min="7" max="7" width="4.42578125" style="4" customWidth="1"/>
    <col min="8" max="8" width="10.7109375" style="4" customWidth="1"/>
    <col min="9" max="9" width="4.42578125" style="4" customWidth="1"/>
    <col min="10" max="10" width="14" style="4" customWidth="1"/>
    <col min="11" max="11" width="12.85546875" style="4" customWidth="1"/>
    <col min="12" max="12" width="4.42578125" style="4" customWidth="1"/>
    <col min="13" max="13" width="18.7109375" style="4" customWidth="1"/>
    <col min="14" max="14" width="18" style="4" customWidth="1"/>
    <col min="15" max="15" width="9.140625" style="4"/>
    <col min="16" max="16" width="11.5703125" style="4" bestFit="1" customWidth="1"/>
    <col min="17" max="17" width="10.28515625" style="4" bestFit="1" customWidth="1"/>
    <col min="18" max="16384" width="9.140625" style="4"/>
  </cols>
  <sheetData>
    <row r="1" spans="1:23" x14ac:dyDescent="0.25">
      <c r="A1" s="1"/>
      <c r="B1" s="2"/>
      <c r="C1" s="1"/>
      <c r="D1" s="1"/>
      <c r="E1" s="1"/>
      <c r="F1" s="1"/>
      <c r="G1" s="1"/>
      <c r="H1" s="1"/>
      <c r="I1" s="1"/>
      <c r="J1" s="1"/>
      <c r="K1" s="1"/>
      <c r="L1" s="1"/>
      <c r="M1" s="1"/>
      <c r="N1" s="3"/>
      <c r="O1" s="1"/>
    </row>
    <row r="2" spans="1:23" x14ac:dyDescent="0.25">
      <c r="A2" s="1"/>
      <c r="B2" s="2"/>
      <c r="C2" s="1"/>
      <c r="D2" s="1"/>
      <c r="E2" s="1"/>
      <c r="F2" s="1"/>
      <c r="G2" s="1"/>
      <c r="H2" s="1"/>
      <c r="I2" s="1"/>
      <c r="J2" s="1"/>
      <c r="K2" s="1"/>
      <c r="L2" s="1"/>
      <c r="M2" s="1"/>
      <c r="N2" s="3"/>
      <c r="O2" s="1"/>
    </row>
    <row r="3" spans="1:23" x14ac:dyDescent="0.25">
      <c r="A3" s="5" t="s">
        <v>0</v>
      </c>
      <c r="B3" s="5"/>
      <c r="C3" s="5"/>
      <c r="D3" s="5"/>
      <c r="E3" s="5"/>
      <c r="F3" s="5"/>
      <c r="G3" s="5"/>
      <c r="H3" s="5"/>
      <c r="I3" s="5"/>
      <c r="J3" s="5"/>
      <c r="K3" s="5"/>
      <c r="L3" s="5"/>
      <c r="M3" s="5"/>
      <c r="N3" s="5"/>
      <c r="O3" s="1"/>
    </row>
    <row r="4" spans="1:23" x14ac:dyDescent="0.25">
      <c r="A4" s="5" t="s">
        <v>1</v>
      </c>
      <c r="B4" s="5"/>
      <c r="C4" s="5"/>
      <c r="D4" s="5"/>
      <c r="E4" s="5"/>
      <c r="F4" s="5"/>
      <c r="G4" s="5"/>
      <c r="H4" s="5"/>
      <c r="I4" s="5"/>
      <c r="J4" s="5"/>
      <c r="K4" s="5"/>
      <c r="L4" s="5"/>
      <c r="M4" s="5"/>
      <c r="N4" s="5"/>
      <c r="O4" s="1"/>
    </row>
    <row r="5" spans="1:23" ht="15" customHeight="1" x14ac:dyDescent="0.25">
      <c r="A5" s="6" t="s">
        <v>2</v>
      </c>
      <c r="B5" s="6"/>
      <c r="C5" s="6"/>
      <c r="D5" s="6"/>
      <c r="E5" s="6"/>
      <c r="F5" s="6"/>
      <c r="G5" s="6"/>
      <c r="H5" s="6"/>
      <c r="I5" s="6"/>
      <c r="J5" s="6"/>
      <c r="K5" s="6"/>
      <c r="L5" s="6"/>
      <c r="M5" s="6"/>
      <c r="N5" s="6"/>
      <c r="O5" s="1"/>
    </row>
    <row r="6" spans="1:23" x14ac:dyDescent="0.25">
      <c r="A6" s="1"/>
      <c r="B6" s="2"/>
      <c r="C6" s="1"/>
      <c r="D6" s="1"/>
      <c r="E6" s="1"/>
      <c r="F6" s="1"/>
      <c r="G6" s="1"/>
      <c r="H6" s="1"/>
      <c r="I6" s="1"/>
      <c r="J6" s="1"/>
      <c r="K6" s="1"/>
      <c r="L6" s="1"/>
      <c r="M6" s="1"/>
      <c r="N6" s="1"/>
      <c r="O6" s="1"/>
    </row>
    <row r="7" spans="1:23" ht="36.950000000000003" customHeight="1" x14ac:dyDescent="0.25">
      <c r="A7" s="1"/>
      <c r="B7" s="2"/>
      <c r="C7" s="7" t="s">
        <v>3</v>
      </c>
      <c r="D7" s="7"/>
      <c r="E7" s="8"/>
      <c r="F7" s="9" t="s">
        <v>4</v>
      </c>
      <c r="G7" s="10"/>
      <c r="H7" s="9" t="s">
        <v>5</v>
      </c>
      <c r="I7" s="1"/>
      <c r="J7" s="7" t="s">
        <v>6</v>
      </c>
      <c r="K7" s="11"/>
      <c r="L7" s="1"/>
      <c r="M7" s="7" t="s">
        <v>7</v>
      </c>
      <c r="N7" s="11"/>
      <c r="O7" s="1"/>
    </row>
    <row r="8" spans="1:23" ht="62.25" customHeight="1" x14ac:dyDescent="0.25">
      <c r="A8" s="1"/>
      <c r="B8" s="12" t="s">
        <v>19</v>
      </c>
      <c r="C8" s="13" t="s">
        <v>8</v>
      </c>
      <c r="D8" s="13" t="s">
        <v>9</v>
      </c>
      <c r="E8" s="13"/>
      <c r="F8" s="13" t="s">
        <v>10</v>
      </c>
      <c r="G8" s="13"/>
      <c r="H8" s="13" t="s">
        <v>11</v>
      </c>
      <c r="I8" s="13"/>
      <c r="J8" s="13" t="s">
        <v>12</v>
      </c>
      <c r="K8" s="13" t="s">
        <v>13</v>
      </c>
      <c r="L8" s="13"/>
      <c r="M8" s="13" t="s">
        <v>14</v>
      </c>
      <c r="N8" s="13" t="s">
        <v>15</v>
      </c>
      <c r="O8" s="1"/>
    </row>
    <row r="9" spans="1:23" x14ac:dyDescent="0.25">
      <c r="A9" s="1"/>
      <c r="B9" s="2">
        <v>2000</v>
      </c>
      <c r="C9" s="14">
        <f>921557-390408-19835</f>
        <v>511314</v>
      </c>
      <c r="D9" s="14">
        <v>520475</v>
      </c>
      <c r="E9" s="14"/>
      <c r="F9" s="14">
        <v>215.21</v>
      </c>
      <c r="G9" s="14"/>
      <c r="H9" s="15">
        <v>0.54449999999999998</v>
      </c>
      <c r="I9" s="2"/>
      <c r="J9" s="14">
        <f t="shared" ref="J9" si="0">C9/H9</f>
        <v>939052.34159779618</v>
      </c>
      <c r="K9" s="14">
        <f t="shared" ref="K9" si="1">D9/H9</f>
        <v>955876.95133149682</v>
      </c>
      <c r="L9" s="2"/>
      <c r="M9" s="14">
        <f>J9/F9</f>
        <v>4363.4233613577253</v>
      </c>
      <c r="N9" s="14">
        <f t="shared" ref="N9" si="2">K9/F9</f>
        <v>4441.6010005645503</v>
      </c>
      <c r="O9" s="1"/>
      <c r="U9" s="16"/>
      <c r="V9" s="17"/>
      <c r="W9" s="18"/>
    </row>
    <row r="10" spans="1:23" x14ac:dyDescent="0.25">
      <c r="A10" s="1"/>
      <c r="B10" s="2">
        <f t="shared" ref="B10:B30" si="3">B9+1</f>
        <v>2001</v>
      </c>
      <c r="C10" s="14">
        <f>971294-408167-19986</f>
        <v>543141</v>
      </c>
      <c r="D10" s="14">
        <f>553586</f>
        <v>553586</v>
      </c>
      <c r="E10" s="14"/>
      <c r="F10" s="14">
        <v>216.87899999999999</v>
      </c>
      <c r="G10" s="14"/>
      <c r="H10" s="15">
        <v>0.55310000000000004</v>
      </c>
      <c r="I10" s="2"/>
      <c r="J10" s="14">
        <f t="shared" ref="J10:J36" si="4">C10/H10</f>
        <v>981994.2144277707</v>
      </c>
      <c r="K10" s="14">
        <f t="shared" ref="K10:K36" si="5">D10/H10</f>
        <v>1000878.6837823178</v>
      </c>
      <c r="L10" s="2"/>
      <c r="M10" s="14">
        <f t="shared" ref="M10:M36" si="6">J10/F10</f>
        <v>4527.843702837853</v>
      </c>
      <c r="N10" s="14">
        <f t="shared" ref="N10:N36" si="7">K10/F10</f>
        <v>4614.9174598846257</v>
      </c>
      <c r="O10" s="1"/>
      <c r="P10" s="19"/>
      <c r="T10" s="20"/>
      <c r="U10" s="16"/>
      <c r="V10" s="17"/>
      <c r="W10" s="18"/>
    </row>
    <row r="11" spans="1:23" x14ac:dyDescent="0.25">
      <c r="A11" s="1"/>
      <c r="B11" s="2">
        <f t="shared" si="3"/>
        <v>2002</v>
      </c>
      <c r="C11" s="14">
        <f>1005674-420736-19788</f>
        <v>565150</v>
      </c>
      <c r="D11" s="14">
        <v>576639</v>
      </c>
      <c r="E11" s="14"/>
      <c r="F11" s="14">
        <v>219.072</v>
      </c>
      <c r="G11" s="14"/>
      <c r="H11" s="15">
        <v>0.56000000000000005</v>
      </c>
      <c r="I11" s="2"/>
      <c r="J11" s="14">
        <f t="shared" si="4"/>
        <v>1009196.4285714285</v>
      </c>
      <c r="K11" s="14">
        <f t="shared" si="5"/>
        <v>1029712.4999999999</v>
      </c>
      <c r="L11" s="2"/>
      <c r="M11" s="14">
        <f t="shared" si="6"/>
        <v>4606.6883425149199</v>
      </c>
      <c r="N11" s="14">
        <f t="shared" si="7"/>
        <v>4700.3382449605606</v>
      </c>
      <c r="O11" s="1"/>
      <c r="P11" s="19"/>
      <c r="T11" s="20"/>
      <c r="U11" s="16"/>
      <c r="V11" s="17"/>
      <c r="W11" s="18"/>
    </row>
    <row r="12" spans="1:23" x14ac:dyDescent="0.25">
      <c r="A12" s="1"/>
      <c r="B12" s="2">
        <v>2003</v>
      </c>
      <c r="C12" s="14">
        <f>1069420-448245-20300</f>
        <v>600875</v>
      </c>
      <c r="D12" s="14">
        <v>610975</v>
      </c>
      <c r="E12" s="14"/>
      <c r="F12" s="14">
        <v>221.65299999999999</v>
      </c>
      <c r="G12" s="14"/>
      <c r="H12" s="15">
        <v>0.57830000000000004</v>
      </c>
      <c r="I12" s="2"/>
      <c r="J12" s="14">
        <f t="shared" si="4"/>
        <v>1039036.8320940688</v>
      </c>
      <c r="K12" s="14">
        <f t="shared" si="5"/>
        <v>1056501.815666609</v>
      </c>
      <c r="L12" s="2"/>
      <c r="M12" s="14">
        <f t="shared" si="6"/>
        <v>4687.6732193747375</v>
      </c>
      <c r="N12" s="14">
        <f t="shared" si="7"/>
        <v>4766.4674769419271</v>
      </c>
      <c r="O12" s="1"/>
      <c r="P12" s="19"/>
      <c r="T12" s="20"/>
      <c r="U12" s="16"/>
      <c r="V12" s="17"/>
      <c r="W12" s="18"/>
    </row>
    <row r="13" spans="1:23" x14ac:dyDescent="0.25">
      <c r="A13" s="1"/>
      <c r="B13" s="2">
        <v>2004</v>
      </c>
      <c r="C13" s="14">
        <f>1113199-462946-20495</f>
        <v>629758</v>
      </c>
      <c r="D13" s="14">
        <v>639297</v>
      </c>
      <c r="E13" s="14"/>
      <c r="F13" s="14">
        <v>224.464</v>
      </c>
      <c r="G13" s="14"/>
      <c r="H13" s="15">
        <v>0.59709999999999996</v>
      </c>
      <c r="I13" s="2"/>
      <c r="J13" s="14">
        <f t="shared" si="4"/>
        <v>1054694.3560542623</v>
      </c>
      <c r="K13" s="14">
        <f t="shared" si="5"/>
        <v>1070669.9045386033</v>
      </c>
      <c r="L13" s="2"/>
      <c r="M13" s="14">
        <f t="shared" si="6"/>
        <v>4698.7238757852583</v>
      </c>
      <c r="N13" s="14">
        <f t="shared" si="7"/>
        <v>4769.8958609781666</v>
      </c>
      <c r="O13" s="1"/>
      <c r="P13" s="19"/>
      <c r="T13" s="20"/>
      <c r="U13" s="16"/>
      <c r="V13" s="17"/>
      <c r="W13" s="18"/>
    </row>
    <row r="14" spans="1:23" x14ac:dyDescent="0.25">
      <c r="A14" s="1"/>
      <c r="B14" s="2">
        <f t="shared" si="3"/>
        <v>2005</v>
      </c>
      <c r="C14" s="14">
        <f>1148621-476937-21192</f>
        <v>650492</v>
      </c>
      <c r="D14" s="14">
        <f>659797</f>
        <v>659797</v>
      </c>
      <c r="E14" s="14"/>
      <c r="F14" s="14">
        <v>227.30099999999999</v>
      </c>
      <c r="G14" s="14"/>
      <c r="H14" s="15">
        <v>0.61570000000000003</v>
      </c>
      <c r="I14" s="2"/>
      <c r="J14" s="14">
        <f t="shared" si="4"/>
        <v>1056508.0396296897</v>
      </c>
      <c r="K14" s="14">
        <f t="shared" si="5"/>
        <v>1071620.9192788696</v>
      </c>
      <c r="L14" s="2"/>
      <c r="M14" s="14">
        <f t="shared" si="6"/>
        <v>4648.0571560604212</v>
      </c>
      <c r="N14" s="14">
        <f t="shared" si="7"/>
        <v>4714.5455553599395</v>
      </c>
      <c r="O14" s="1"/>
      <c r="P14" s="19"/>
      <c r="T14" s="20"/>
      <c r="U14" s="16"/>
      <c r="V14" s="17"/>
      <c r="W14" s="18"/>
    </row>
    <row r="15" spans="1:23" x14ac:dyDescent="0.25">
      <c r="A15" s="1"/>
      <c r="B15" s="2">
        <f t="shared" si="3"/>
        <v>2006</v>
      </c>
      <c r="C15" s="14">
        <f>1186614-494851-23142</f>
        <v>668621</v>
      </c>
      <c r="D15" s="14">
        <v>680088</v>
      </c>
      <c r="E15" s="14"/>
      <c r="F15" s="14">
        <v>229.5</v>
      </c>
      <c r="G15" s="14"/>
      <c r="H15" s="15">
        <v>0.63160000000000005</v>
      </c>
      <c r="I15" s="2"/>
      <c r="J15" s="14">
        <f t="shared" si="4"/>
        <v>1058614.6295123496</v>
      </c>
      <c r="K15" s="14">
        <f t="shared" si="5"/>
        <v>1076770.1076630778</v>
      </c>
      <c r="L15" s="2"/>
      <c r="M15" s="14">
        <f t="shared" si="6"/>
        <v>4612.6999107291922</v>
      </c>
      <c r="N15" s="14">
        <f t="shared" si="7"/>
        <v>4691.8087479872665</v>
      </c>
      <c r="O15" s="1"/>
      <c r="P15" s="19"/>
      <c r="T15" s="20"/>
      <c r="U15" s="16"/>
      <c r="V15" s="17"/>
      <c r="W15" s="18"/>
    </row>
    <row r="16" spans="1:23" x14ac:dyDescent="0.25">
      <c r="A16" s="1"/>
      <c r="B16" s="2">
        <f t="shared" si="3"/>
        <v>2007</v>
      </c>
      <c r="C16" s="14">
        <v>698491</v>
      </c>
      <c r="D16" s="14">
        <v>794661</v>
      </c>
      <c r="E16" s="14"/>
      <c r="F16" s="14">
        <v>232.262</v>
      </c>
      <c r="G16" s="14"/>
      <c r="H16" s="15">
        <v>0.65239999999999998</v>
      </c>
      <c r="I16" s="2"/>
      <c r="J16" s="14">
        <f t="shared" si="4"/>
        <v>1070648.3752299203</v>
      </c>
      <c r="K16" s="14">
        <f t="shared" si="5"/>
        <v>1218057.9399141632</v>
      </c>
      <c r="L16" s="2"/>
      <c r="M16" s="14">
        <f t="shared" si="6"/>
        <v>4609.6579519246379</v>
      </c>
      <c r="N16" s="14">
        <f t="shared" si="7"/>
        <v>5244.3272679739393</v>
      </c>
      <c r="O16" s="1"/>
      <c r="P16" s="19"/>
      <c r="T16" s="20"/>
      <c r="U16" s="16"/>
      <c r="V16" s="17"/>
      <c r="W16" s="18"/>
    </row>
    <row r="17" spans="1:23" x14ac:dyDescent="0.25">
      <c r="A17" s="1"/>
      <c r="B17" s="2">
        <f t="shared" si="3"/>
        <v>2008</v>
      </c>
      <c r="C17" s="14">
        <v>720501</v>
      </c>
      <c r="D17" s="14">
        <v>819005</v>
      </c>
      <c r="E17" s="14"/>
      <c r="F17" s="14">
        <v>235.77799999999999</v>
      </c>
      <c r="G17" s="14"/>
      <c r="H17" s="15">
        <v>0.6784</v>
      </c>
      <c r="I17" s="2"/>
      <c r="J17" s="14">
        <f t="shared" si="4"/>
        <v>1062059.2570754718</v>
      </c>
      <c r="K17" s="14">
        <f t="shared" si="5"/>
        <v>1207259.7287735848</v>
      </c>
      <c r="L17" s="2"/>
      <c r="M17" s="14">
        <f t="shared" si="6"/>
        <v>4504.48836225378</v>
      </c>
      <c r="N17" s="14">
        <f t="shared" si="7"/>
        <v>5120.3239011849491</v>
      </c>
      <c r="O17" s="1"/>
      <c r="P17" s="19"/>
      <c r="T17" s="20"/>
      <c r="U17" s="16"/>
      <c r="V17" s="17"/>
      <c r="W17" s="18"/>
    </row>
    <row r="18" spans="1:23" x14ac:dyDescent="0.25">
      <c r="A18" s="1"/>
      <c r="B18" s="2">
        <f t="shared" si="3"/>
        <v>2009</v>
      </c>
      <c r="C18" s="14">
        <v>747382</v>
      </c>
      <c r="D18" s="14">
        <v>849450</v>
      </c>
      <c r="E18" s="14"/>
      <c r="F18" s="14">
        <v>239.30699999999999</v>
      </c>
      <c r="G18" s="14"/>
      <c r="H18" s="15">
        <v>0.66269999999999996</v>
      </c>
      <c r="I18" s="2"/>
      <c r="J18" s="14">
        <f t="shared" si="4"/>
        <v>1127783.3106986571</v>
      </c>
      <c r="K18" s="14">
        <f t="shared" si="5"/>
        <v>1281801.7202354008</v>
      </c>
      <c r="L18" s="2"/>
      <c r="M18" s="14">
        <f t="shared" si="6"/>
        <v>4712.7050637827442</v>
      </c>
      <c r="N18" s="14">
        <f t="shared" si="7"/>
        <v>5356.3068369725952</v>
      </c>
      <c r="O18" s="1"/>
      <c r="P18" s="19"/>
      <c r="U18" s="16"/>
      <c r="V18" s="17"/>
      <c r="W18" s="18"/>
    </row>
    <row r="19" spans="1:23" x14ac:dyDescent="0.25">
      <c r="A19" s="1"/>
      <c r="B19" s="2">
        <f t="shared" si="3"/>
        <v>2010</v>
      </c>
      <c r="C19" s="14">
        <v>778290</v>
      </c>
      <c r="D19" s="14">
        <v>873433</v>
      </c>
      <c r="E19" s="14"/>
      <c r="F19" s="14">
        <v>243.42599999999999</v>
      </c>
      <c r="G19" s="14"/>
      <c r="H19" s="15">
        <v>0.68159999999999998</v>
      </c>
      <c r="I19" s="2"/>
      <c r="J19" s="14">
        <f t="shared" si="4"/>
        <v>1141857.3943661973</v>
      </c>
      <c r="K19" s="14">
        <f t="shared" si="5"/>
        <v>1281445.1291079812</v>
      </c>
      <c r="L19" s="2"/>
      <c r="M19" s="14">
        <f t="shared" si="6"/>
        <v>4690.778283199812</v>
      </c>
      <c r="N19" s="14">
        <f t="shared" si="7"/>
        <v>5264.2081335107232</v>
      </c>
      <c r="O19" s="1"/>
      <c r="P19" s="19"/>
      <c r="U19" s="16"/>
      <c r="V19" s="17"/>
      <c r="W19" s="18"/>
    </row>
    <row r="20" spans="1:23" x14ac:dyDescent="0.25">
      <c r="A20" s="1"/>
      <c r="B20" s="2">
        <f t="shared" si="3"/>
        <v>2011</v>
      </c>
      <c r="C20" s="14">
        <v>766739</v>
      </c>
      <c r="D20" s="14">
        <v>849929</v>
      </c>
      <c r="E20" s="14"/>
      <c r="F20" s="14">
        <v>247.16300000000001</v>
      </c>
      <c r="G20" s="14"/>
      <c r="H20" s="15">
        <v>0.70369999999999999</v>
      </c>
      <c r="I20" s="2"/>
      <c r="J20" s="14">
        <f t="shared" si="4"/>
        <v>1089582.2083274124</v>
      </c>
      <c r="K20" s="14">
        <f t="shared" si="5"/>
        <v>1207800.1989484155</v>
      </c>
      <c r="L20" s="2"/>
      <c r="M20" s="14">
        <f t="shared" si="6"/>
        <v>4408.3548440802724</v>
      </c>
      <c r="N20" s="14">
        <f t="shared" si="7"/>
        <v>4886.6545516457372</v>
      </c>
      <c r="O20" s="1"/>
      <c r="P20" s="19"/>
      <c r="U20" s="16"/>
      <c r="V20" s="17"/>
      <c r="W20" s="18"/>
    </row>
    <row r="21" spans="1:23" x14ac:dyDescent="0.25">
      <c r="A21" s="1"/>
      <c r="B21" s="2">
        <f t="shared" si="3"/>
        <v>2012</v>
      </c>
      <c r="C21" s="14">
        <v>806024</v>
      </c>
      <c r="D21" s="14">
        <v>885874</v>
      </c>
      <c r="E21" s="14"/>
      <c r="F21" s="14">
        <v>251.53100000000001</v>
      </c>
      <c r="G21" s="14"/>
      <c r="H21" s="15">
        <v>0.71230000000000004</v>
      </c>
      <c r="I21" s="2"/>
      <c r="J21" s="14">
        <f t="shared" si="4"/>
        <v>1131579.3907061631</v>
      </c>
      <c r="K21" s="14">
        <f t="shared" si="5"/>
        <v>1243681.0332724974</v>
      </c>
      <c r="L21" s="2"/>
      <c r="M21" s="14">
        <f t="shared" si="6"/>
        <v>4498.7671130244908</v>
      </c>
      <c r="N21" s="14">
        <f t="shared" si="7"/>
        <v>4944.4443558547346</v>
      </c>
      <c r="O21" s="1"/>
      <c r="P21" s="19"/>
      <c r="U21" s="16"/>
      <c r="V21" s="17"/>
      <c r="W21" s="18"/>
    </row>
    <row r="22" spans="1:23" x14ac:dyDescent="0.25">
      <c r="A22" s="1"/>
      <c r="B22" s="2">
        <f t="shared" si="3"/>
        <v>2013</v>
      </c>
      <c r="C22" s="14">
        <v>846173</v>
      </c>
      <c r="D22" s="14">
        <v>921824</v>
      </c>
      <c r="E22" s="14"/>
      <c r="F22" s="14">
        <v>255.61799999999999</v>
      </c>
      <c r="G22" s="14"/>
      <c r="H22" s="15">
        <v>0.72470000000000001</v>
      </c>
      <c r="I22" s="2"/>
      <c r="J22" s="14">
        <f t="shared" si="4"/>
        <v>1167618.3248240652</v>
      </c>
      <c r="K22" s="14">
        <f t="shared" si="5"/>
        <v>1272007.7273354491</v>
      </c>
      <c r="L22" s="2"/>
      <c r="M22" s="14">
        <f t="shared" si="6"/>
        <v>4567.8251329095183</v>
      </c>
      <c r="N22" s="14">
        <f t="shared" si="7"/>
        <v>4976.205616722802</v>
      </c>
      <c r="O22" s="1"/>
      <c r="P22" s="19"/>
      <c r="U22" s="16"/>
      <c r="V22" s="17"/>
      <c r="W22" s="18"/>
    </row>
    <row r="23" spans="1:23" x14ac:dyDescent="0.25">
      <c r="A23" s="1"/>
      <c r="B23" s="2">
        <f t="shared" si="3"/>
        <v>2014</v>
      </c>
      <c r="C23" s="14">
        <v>913089</v>
      </c>
      <c r="D23" s="14">
        <v>984039</v>
      </c>
      <c r="E23" s="14"/>
      <c r="F23" s="14">
        <v>258.87900000000002</v>
      </c>
      <c r="G23" s="14"/>
      <c r="H23" s="15">
        <v>0.73870000000000002</v>
      </c>
      <c r="I23" s="2"/>
      <c r="J23" s="14">
        <f t="shared" si="4"/>
        <v>1236075.538107486</v>
      </c>
      <c r="K23" s="14">
        <f t="shared" si="5"/>
        <v>1332122.6478949506</v>
      </c>
      <c r="L23" s="2"/>
      <c r="M23" s="14">
        <f t="shared" si="6"/>
        <v>4774.7230872627206</v>
      </c>
      <c r="N23" s="14">
        <f t="shared" si="7"/>
        <v>5145.7346787300266</v>
      </c>
      <c r="O23" s="1"/>
      <c r="P23" s="19"/>
      <c r="U23" s="16"/>
      <c r="V23" s="17"/>
      <c r="W23" s="18"/>
    </row>
    <row r="24" spans="1:23" x14ac:dyDescent="0.25">
      <c r="A24" s="1"/>
      <c r="B24" s="2">
        <f t="shared" si="3"/>
        <v>2015</v>
      </c>
      <c r="C24" s="14">
        <v>962883</v>
      </c>
      <c r="D24" s="14">
        <v>1028136</v>
      </c>
      <c r="E24" s="14"/>
      <c r="F24" s="14">
        <v>261.774</v>
      </c>
      <c r="G24" s="14"/>
      <c r="H24" s="15">
        <v>0.73229999999999995</v>
      </c>
      <c r="I24" s="2"/>
      <c r="J24" s="14">
        <f t="shared" si="4"/>
        <v>1314875.0512085212</v>
      </c>
      <c r="K24" s="14">
        <f t="shared" si="5"/>
        <v>1403981.9746005735</v>
      </c>
      <c r="L24" s="2"/>
      <c r="M24" s="14">
        <f t="shared" si="6"/>
        <v>5022.9398305734003</v>
      </c>
      <c r="N24" s="14">
        <f t="shared" si="7"/>
        <v>5363.3362159747476</v>
      </c>
      <c r="O24" s="1"/>
      <c r="P24" s="19"/>
      <c r="U24" s="16"/>
      <c r="V24" s="17"/>
      <c r="W24" s="18"/>
    </row>
    <row r="25" spans="1:23" x14ac:dyDescent="0.25">
      <c r="A25" s="1"/>
      <c r="B25" s="2">
        <f t="shared" si="3"/>
        <v>2016</v>
      </c>
      <c r="C25" s="14">
        <v>1010256</v>
      </c>
      <c r="D25" s="14">
        <v>1064388</v>
      </c>
      <c r="E25" s="14"/>
      <c r="F25" s="14">
        <v>264.40600000000001</v>
      </c>
      <c r="G25" s="14"/>
      <c r="H25" s="15">
        <v>0.73760000000000003</v>
      </c>
      <c r="I25" s="2"/>
      <c r="J25" s="14">
        <f t="shared" si="4"/>
        <v>1369652.9284164859</v>
      </c>
      <c r="K25" s="14">
        <f t="shared" si="5"/>
        <v>1443042.2993492407</v>
      </c>
      <c r="L25" s="2"/>
      <c r="M25" s="14">
        <f t="shared" si="6"/>
        <v>5180.1128885747139</v>
      </c>
      <c r="N25" s="14">
        <f t="shared" si="7"/>
        <v>5457.6760714554157</v>
      </c>
      <c r="O25" s="1"/>
      <c r="P25" s="19"/>
      <c r="U25" s="16"/>
      <c r="V25" s="17"/>
      <c r="W25" s="18"/>
    </row>
    <row r="26" spans="1:23" x14ac:dyDescent="0.25">
      <c r="A26" s="1"/>
      <c r="B26" s="2">
        <f t="shared" si="3"/>
        <v>2017</v>
      </c>
      <c r="C26" s="14">
        <v>1041059</v>
      </c>
      <c r="D26" s="14">
        <v>1091540</v>
      </c>
      <c r="E26" s="14"/>
      <c r="F26" s="14">
        <v>266.45</v>
      </c>
      <c r="G26" s="14"/>
      <c r="H26" s="15">
        <v>0.75649999999999995</v>
      </c>
      <c r="I26" s="2"/>
      <c r="J26" s="14">
        <f t="shared" si="4"/>
        <v>1376152.015862525</v>
      </c>
      <c r="K26" s="14">
        <f t="shared" si="5"/>
        <v>1442881.6920026438</v>
      </c>
      <c r="L26" s="2"/>
      <c r="M26" s="14">
        <f t="shared" si="6"/>
        <v>5164.7664322106402</v>
      </c>
      <c r="N26" s="14">
        <f t="shared" si="7"/>
        <v>5415.2062000474534</v>
      </c>
      <c r="O26" s="1"/>
      <c r="P26" s="19"/>
      <c r="U26" s="16"/>
      <c r="V26" s="17"/>
      <c r="W26" s="18"/>
    </row>
    <row r="27" spans="1:23" x14ac:dyDescent="0.25">
      <c r="A27" s="1"/>
      <c r="B27" s="2">
        <f t="shared" si="3"/>
        <v>2018</v>
      </c>
      <c r="C27" s="14">
        <v>1072764</v>
      </c>
      <c r="D27" s="14">
        <v>1114342</v>
      </c>
      <c r="E27" s="14"/>
      <c r="F27" s="14">
        <v>267.995</v>
      </c>
      <c r="G27" s="14"/>
      <c r="H27" s="15">
        <v>0.76900000000000002</v>
      </c>
      <c r="I27" s="2"/>
      <c r="J27" s="14">
        <f t="shared" si="4"/>
        <v>1395011.7035110532</v>
      </c>
      <c r="K27" s="14">
        <f t="shared" si="5"/>
        <v>1449079.3237971391</v>
      </c>
      <c r="L27" s="2"/>
      <c r="M27" s="14">
        <f t="shared" si="6"/>
        <v>5205.3646654267923</v>
      </c>
      <c r="N27" s="14">
        <f t="shared" si="7"/>
        <v>5407.1132812072583</v>
      </c>
      <c r="O27" s="1"/>
      <c r="P27" s="19"/>
      <c r="U27" s="16"/>
      <c r="V27" s="17"/>
      <c r="W27" s="18"/>
    </row>
    <row r="28" spans="1:23" x14ac:dyDescent="0.25">
      <c r="A28" s="1"/>
      <c r="B28" s="2">
        <f t="shared" si="3"/>
        <v>2019</v>
      </c>
      <c r="C28" s="14">
        <v>1119856</v>
      </c>
      <c r="D28" s="14">
        <v>1160006</v>
      </c>
      <c r="E28" s="14"/>
      <c r="F28" s="14">
        <v>269.04500000000002</v>
      </c>
      <c r="G28" s="14"/>
      <c r="H28" s="15">
        <v>0.78090000000000004</v>
      </c>
      <c r="I28" s="2"/>
      <c r="J28" s="14">
        <f t="shared" si="4"/>
        <v>1434058.1380458444</v>
      </c>
      <c r="K28" s="14">
        <f t="shared" si="5"/>
        <v>1485473.1719810474</v>
      </c>
      <c r="L28" s="2"/>
      <c r="M28" s="14">
        <f t="shared" si="6"/>
        <v>5330.1794794396637</v>
      </c>
      <c r="N28" s="14">
        <f t="shared" si="7"/>
        <v>5521.2814658553298</v>
      </c>
      <c r="O28" s="1"/>
      <c r="P28" s="19"/>
      <c r="U28" s="16"/>
      <c r="V28" s="17"/>
      <c r="W28" s="18"/>
    </row>
    <row r="29" spans="1:23" x14ac:dyDescent="0.25">
      <c r="A29" s="1"/>
      <c r="B29" s="2">
        <f t="shared" si="3"/>
        <v>2020</v>
      </c>
      <c r="C29" s="14">
        <v>1148140</v>
      </c>
      <c r="D29" s="14">
        <v>1168243</v>
      </c>
      <c r="E29" s="14"/>
      <c r="F29" s="14">
        <v>270.28500000000003</v>
      </c>
      <c r="G29" s="14"/>
      <c r="H29" s="15">
        <v>0.78900000000000003</v>
      </c>
      <c r="I29" s="2"/>
      <c r="J29" s="14">
        <f t="shared" si="4"/>
        <v>1455183.7769328263</v>
      </c>
      <c r="K29" s="14">
        <f t="shared" si="5"/>
        <v>1480662.8643852978</v>
      </c>
      <c r="L29" s="2"/>
      <c r="M29" s="14">
        <f t="shared" si="6"/>
        <v>5383.8865528343276</v>
      </c>
      <c r="N29" s="14">
        <f t="shared" si="7"/>
        <v>5478.1540388304848</v>
      </c>
      <c r="O29" s="1"/>
      <c r="P29" s="19"/>
      <c r="U29" s="16"/>
      <c r="V29" s="17"/>
      <c r="W29" s="18"/>
    </row>
    <row r="30" spans="1:23" x14ac:dyDescent="0.25">
      <c r="A30" s="1"/>
      <c r="B30" s="2">
        <f t="shared" si="3"/>
        <v>2021</v>
      </c>
      <c r="C30" s="14">
        <v>1190045</v>
      </c>
      <c r="D30" s="14">
        <v>1200416</v>
      </c>
      <c r="E30" s="14"/>
      <c r="F30" s="14">
        <v>272.05399999999997</v>
      </c>
      <c r="G30" s="14"/>
      <c r="H30" s="15">
        <v>0.85050000000000003</v>
      </c>
      <c r="I30" s="2"/>
      <c r="J30" s="14">
        <f t="shared" si="4"/>
        <v>1399229.8647854202</v>
      </c>
      <c r="K30" s="14">
        <f t="shared" si="5"/>
        <v>1411423.8683127572</v>
      </c>
      <c r="L30" s="2"/>
      <c r="M30" s="14">
        <f t="shared" si="6"/>
        <v>5143.2063663295539</v>
      </c>
      <c r="N30" s="14">
        <f t="shared" si="7"/>
        <v>5188.0283631659795</v>
      </c>
      <c r="O30" s="1"/>
      <c r="P30" s="19"/>
      <c r="U30" s="16"/>
      <c r="V30" s="17"/>
      <c r="W30" s="18"/>
    </row>
    <row r="31" spans="1:23" x14ac:dyDescent="0.25">
      <c r="A31" s="1"/>
      <c r="B31" s="21">
        <v>2022</v>
      </c>
      <c r="C31" s="22">
        <v>1218074</v>
      </c>
      <c r="D31" s="22">
        <v>1223086</v>
      </c>
      <c r="E31" s="22"/>
      <c r="F31" s="22">
        <v>273.76400000000001</v>
      </c>
      <c r="G31" s="22"/>
      <c r="H31" s="23">
        <v>0.91769999999999996</v>
      </c>
      <c r="I31" s="21"/>
      <c r="J31" s="14">
        <f t="shared" si="4"/>
        <v>1327311.7576550071</v>
      </c>
      <c r="K31" s="14">
        <f t="shared" si="5"/>
        <v>1332773.2374414296</v>
      </c>
      <c r="L31" s="2"/>
      <c r="M31" s="14">
        <f t="shared" si="6"/>
        <v>4848.3794715704289</v>
      </c>
      <c r="N31" s="14">
        <f t="shared" si="7"/>
        <v>4868.3290624093361</v>
      </c>
      <c r="O31" s="1"/>
      <c r="P31" s="19"/>
      <c r="U31" s="16"/>
      <c r="V31" s="17"/>
      <c r="W31" s="18"/>
    </row>
    <row r="32" spans="1:23" x14ac:dyDescent="0.25">
      <c r="A32" s="1"/>
      <c r="B32" s="21">
        <v>2023</v>
      </c>
      <c r="C32" s="14">
        <v>1305971</v>
      </c>
      <c r="D32" s="14">
        <v>1312907</v>
      </c>
      <c r="E32" s="14"/>
      <c r="F32" s="14">
        <v>275.464</v>
      </c>
      <c r="G32" s="24"/>
      <c r="H32" s="15">
        <v>0.93200000000000005</v>
      </c>
      <c r="I32" s="25"/>
      <c r="J32" s="14">
        <f t="shared" si="4"/>
        <v>1401256.4377682402</v>
      </c>
      <c r="K32" s="14">
        <f t="shared" si="5"/>
        <v>1408698.4978540773</v>
      </c>
      <c r="L32" s="2"/>
      <c r="M32" s="14">
        <f t="shared" si="6"/>
        <v>5086.8949763607598</v>
      </c>
      <c r="N32" s="14">
        <f t="shared" si="7"/>
        <v>5113.9114289129511</v>
      </c>
      <c r="O32" s="1"/>
      <c r="P32" s="19"/>
      <c r="U32" s="16"/>
      <c r="V32" s="17"/>
      <c r="W32" s="18"/>
    </row>
    <row r="33" spans="1:23" x14ac:dyDescent="0.25">
      <c r="A33" s="1"/>
      <c r="B33" s="21">
        <v>2024</v>
      </c>
      <c r="C33" s="14">
        <v>1350761</v>
      </c>
      <c r="D33" s="14">
        <v>1356887</v>
      </c>
      <c r="E33" s="14"/>
      <c r="F33" s="14">
        <v>277.39400000000001</v>
      </c>
      <c r="G33" s="24"/>
      <c r="H33" s="15">
        <v>0.95740000000000003</v>
      </c>
      <c r="I33" s="25"/>
      <c r="J33" s="14">
        <f t="shared" si="4"/>
        <v>1410863.7977856696</v>
      </c>
      <c r="K33" s="14">
        <f t="shared" si="5"/>
        <v>1417262.3772717777</v>
      </c>
      <c r="L33" s="2"/>
      <c r="M33" s="14">
        <f t="shared" si="6"/>
        <v>5086.1366784633756</v>
      </c>
      <c r="N33" s="14">
        <f t="shared" si="7"/>
        <v>5109.2034336423203</v>
      </c>
      <c r="O33" s="1"/>
      <c r="P33" s="19"/>
      <c r="U33" s="16"/>
      <c r="V33" s="17"/>
      <c r="W33" s="18"/>
    </row>
    <row r="34" spans="1:23" x14ac:dyDescent="0.25">
      <c r="A34" s="1"/>
      <c r="B34" s="21">
        <v>2025</v>
      </c>
      <c r="C34" s="14">
        <v>1418670</v>
      </c>
      <c r="D34" s="14">
        <v>1445223</v>
      </c>
      <c r="E34" s="14"/>
      <c r="F34" s="14">
        <v>279.64</v>
      </c>
      <c r="G34" s="24"/>
      <c r="H34" s="23">
        <v>0.98160000000000003</v>
      </c>
      <c r="I34" s="25"/>
      <c r="J34" s="14">
        <f t="shared" si="4"/>
        <v>1445262.836185819</v>
      </c>
      <c r="K34" s="14">
        <f t="shared" si="5"/>
        <v>1472313.5696821515</v>
      </c>
      <c r="L34" s="2"/>
      <c r="M34" s="14">
        <f t="shared" si="6"/>
        <v>5168.2979408733336</v>
      </c>
      <c r="N34" s="14">
        <f t="shared" si="7"/>
        <v>5265.0320758194521</v>
      </c>
      <c r="O34" s="1"/>
      <c r="P34" s="19"/>
      <c r="U34" s="16"/>
      <c r="V34" s="17"/>
      <c r="W34" s="18"/>
    </row>
    <row r="35" spans="1:23" x14ac:dyDescent="0.25">
      <c r="A35" s="1"/>
      <c r="B35" s="21" t="s">
        <v>16</v>
      </c>
      <c r="C35" s="14">
        <v>1491528</v>
      </c>
      <c r="D35" s="14">
        <v>1502770</v>
      </c>
      <c r="E35" s="14"/>
      <c r="F35" s="14">
        <v>281.95699999999999</v>
      </c>
      <c r="G35" s="24"/>
      <c r="H35" s="15">
        <v>1</v>
      </c>
      <c r="I35" s="25"/>
      <c r="J35" s="14">
        <f t="shared" si="4"/>
        <v>1491528</v>
      </c>
      <c r="K35" s="14">
        <f t="shared" si="5"/>
        <v>1502770</v>
      </c>
      <c r="L35" s="2"/>
      <c r="M35" s="14">
        <f t="shared" si="6"/>
        <v>5289.9130009185801</v>
      </c>
      <c r="N35" s="14">
        <f t="shared" si="7"/>
        <v>5329.7843288160966</v>
      </c>
      <c r="O35" s="1"/>
      <c r="P35" s="19"/>
      <c r="U35" s="16"/>
      <c r="V35" s="17"/>
      <c r="W35" s="18"/>
    </row>
    <row r="36" spans="1:23" x14ac:dyDescent="0.25">
      <c r="A36" s="1"/>
      <c r="B36" s="21" t="s">
        <v>17</v>
      </c>
      <c r="C36" s="14">
        <v>1556542</v>
      </c>
      <c r="D36" s="14">
        <v>1562233</v>
      </c>
      <c r="E36" s="14"/>
      <c r="F36" s="14">
        <v>283.62200000000001</v>
      </c>
      <c r="G36" s="24"/>
      <c r="H36" s="15">
        <v>1.0176000000000001</v>
      </c>
      <c r="I36" s="25"/>
      <c r="J36" s="14">
        <f t="shared" si="4"/>
        <v>1529620.6761006289</v>
      </c>
      <c r="K36" s="14">
        <f t="shared" si="5"/>
        <v>1535213.2468553458</v>
      </c>
      <c r="L36" s="2"/>
      <c r="M36" s="14">
        <f t="shared" si="6"/>
        <v>5393.1665248134095</v>
      </c>
      <c r="N36" s="14">
        <f t="shared" si="7"/>
        <v>5412.8849202648089</v>
      </c>
      <c r="O36" s="1"/>
      <c r="P36" s="19"/>
      <c r="U36" s="16"/>
      <c r="V36" s="17"/>
      <c r="W36" s="18"/>
    </row>
    <row r="37" spans="1:23" x14ac:dyDescent="0.25">
      <c r="A37" s="1"/>
      <c r="B37" s="21"/>
      <c r="C37" s="24"/>
      <c r="D37" s="24"/>
      <c r="E37" s="24"/>
      <c r="F37" s="24"/>
      <c r="G37" s="24"/>
      <c r="H37" s="26"/>
      <c r="I37" s="25"/>
      <c r="J37" s="27"/>
      <c r="K37" s="27"/>
      <c r="L37" s="1"/>
      <c r="M37" s="27"/>
      <c r="N37" s="27"/>
      <c r="O37" s="1"/>
      <c r="P37" s="19"/>
      <c r="U37" s="16"/>
      <c r="V37" s="17"/>
      <c r="W37" s="18"/>
    </row>
    <row r="38" spans="1:23" x14ac:dyDescent="0.25">
      <c r="A38" s="1"/>
      <c r="B38" s="21"/>
      <c r="C38" s="28"/>
      <c r="D38" s="28"/>
      <c r="E38" s="29"/>
      <c r="F38" s="28"/>
      <c r="G38" s="28"/>
      <c r="H38" s="25"/>
      <c r="I38" s="25"/>
      <c r="J38" s="28"/>
      <c r="K38" s="28"/>
      <c r="L38" s="1"/>
      <c r="M38" s="27"/>
      <c r="N38" s="27"/>
      <c r="O38" s="1"/>
      <c r="P38" s="19"/>
      <c r="U38" s="16"/>
      <c r="V38" s="17"/>
      <c r="W38" s="18"/>
    </row>
    <row r="39" spans="1:23" ht="49.5" customHeight="1" x14ac:dyDescent="0.25">
      <c r="A39" s="30">
        <v>1</v>
      </c>
      <c r="B39" s="31" t="s">
        <v>18</v>
      </c>
      <c r="C39" s="31"/>
      <c r="D39" s="31"/>
      <c r="E39" s="31"/>
      <c r="F39" s="31"/>
      <c r="G39" s="31"/>
      <c r="H39" s="31"/>
      <c r="I39" s="31"/>
      <c r="J39" s="31"/>
      <c r="K39" s="31"/>
      <c r="L39" s="31"/>
      <c r="M39" s="31"/>
      <c r="N39" s="31"/>
      <c r="O39" s="1"/>
      <c r="P39" s="19"/>
    </row>
    <row r="40" spans="1:23" x14ac:dyDescent="0.25">
      <c r="A40" s="32"/>
      <c r="M40" s="20"/>
      <c r="N40" s="20"/>
      <c r="P40" s="19"/>
    </row>
    <row r="41" spans="1:23" x14ac:dyDescent="0.25">
      <c r="A41" s="32"/>
      <c r="P41" s="19"/>
    </row>
    <row r="42" spans="1:23" x14ac:dyDescent="0.25">
      <c r="P42" s="19"/>
    </row>
    <row r="43" spans="1:23" x14ac:dyDescent="0.25">
      <c r="K43" s="33"/>
      <c r="L43" s="33"/>
    </row>
  </sheetData>
  <mergeCells count="7">
    <mergeCell ref="B39:N39"/>
    <mergeCell ref="A5:N5"/>
    <mergeCell ref="A3:N3"/>
    <mergeCell ref="M7:N7"/>
    <mergeCell ref="J7:K7"/>
    <mergeCell ref="A4:N4"/>
    <mergeCell ref="C7:D7"/>
  </mergeCells>
  <pageMargins left="0.7" right="0.7" top="0.75" bottom="0.75" header="0.3" footer="0.3"/>
  <pageSetup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7C870AAD8A424ABCCFDDA66A2EC7C6" ma:contentTypeVersion="12" ma:contentTypeDescription="Create a new document." ma:contentTypeScope="" ma:versionID="8e2c4daec6967951f6d30f22cf0cbd17">
  <xsd:schema xmlns:xsd="http://www.w3.org/2001/XMLSchema" xmlns:xs="http://www.w3.org/2001/XMLSchema" xmlns:p="http://schemas.microsoft.com/office/2006/metadata/properties" xmlns:ns2="abd2b0ce-7e8b-4b09-87e1-5f28bca812da" xmlns:ns3="1878fc6a-8781-43c8-9367-6e1241870f06" targetNamespace="http://schemas.microsoft.com/office/2006/metadata/properties" ma:root="true" ma:fieldsID="7b7e36cf9916a45d74fb6d4b2d55e889" ns2:_="" ns3:_="">
    <xsd:import namespace="abd2b0ce-7e8b-4b09-87e1-5f28bca812da"/>
    <xsd:import namespace="1878fc6a-8781-43c8-9367-6e1241870f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d2b0ce-7e8b-4b09-87e1-5f28bca812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c791dc9-4fce-4b56-a4fc-ab324c4a49a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78fc6a-8781-43c8-9367-6e1241870f0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20d603e-68b0-4a40-9dd6-f7835335a334}" ma:internalName="TaxCatchAll" ma:showField="CatchAllData" ma:web="1878fc6a-8781-43c8-9367-6e1241870f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878fc6a-8781-43c8-9367-6e1241870f06" xsi:nil="true"/>
    <lcf76f155ced4ddcb4097134ff3c332f xmlns="abd2b0ce-7e8b-4b09-87e1-5f28bca812d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0E9067-3E92-4E34-958C-67C70921D264}">
  <ds:schemaRefs>
    <ds:schemaRef ds:uri="http://schemas.microsoft.com/sharepoint/v3/contenttype/forms"/>
  </ds:schemaRefs>
</ds:datastoreItem>
</file>

<file path=customXml/itemProps2.xml><?xml version="1.0" encoding="utf-8"?>
<ds:datastoreItem xmlns:ds="http://schemas.openxmlformats.org/officeDocument/2006/customXml" ds:itemID="{C166FB3B-7F75-40D3-804B-B785257A44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d2b0ce-7e8b-4b09-87e1-5f28bca812da"/>
    <ds:schemaRef ds:uri="1878fc6a-8781-43c8-9367-6e1241870f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C9DB7D-1FFA-4555-BF7C-AF1F40C7706B}">
  <ds:schemaRefs>
    <ds:schemaRef ds:uri="1878fc6a-8781-43c8-9367-6e1241870f06"/>
    <ds:schemaRef ds:uri="http://purl.org/dc/dcmitype/"/>
    <ds:schemaRef ds:uri="http://schemas.openxmlformats.org/package/2006/metadata/core-properties"/>
    <ds:schemaRef ds:uri="http://www.w3.org/XML/1998/namespace"/>
    <ds:schemaRef ds:uri="http://purl.org/dc/elements/1.1/"/>
    <ds:schemaRef ds:uri="abd2b0ce-7e8b-4b09-87e1-5f28bca812da"/>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Newfoundland Power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supersetup</dc:creator>
  <cp:keywords/>
  <dc:description/>
  <cp:lastModifiedBy>Noel, Whitney</cp:lastModifiedBy>
  <cp:revision/>
  <dcterms:created xsi:type="dcterms:W3CDTF">2023-08-14T21:07:22Z</dcterms:created>
  <dcterms:modified xsi:type="dcterms:W3CDTF">2026-07-20T17:58:37Z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opic">
    <vt:lpwstr>6;#Capital|74fb0b26-de84-44d2-9257-64c324febea7</vt:lpwstr>
  </property>
  <property fmtid="{D5CDD505-2E9C-101B-9397-08002B2CF9AE}" pid="3" name="ContentTypeId">
    <vt:lpwstr>0x0101007C7C870AAD8A424ABCCFDDA66A2EC7C6</vt:lpwstr>
  </property>
  <property fmtid="{D5CDD505-2E9C-101B-9397-08002B2CF9AE}" pid="4" name="Year">
    <vt:lpwstr>2024</vt:lpwstr>
  </property>
  <property fmtid="{D5CDD505-2E9C-101B-9397-08002B2CF9AE}" pid="5" name="MediaServiceImageTags">
    <vt:lpwstr/>
  </property>
</Properties>
</file>